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ftrekbareKosten2012" sheetId="1" r:id="rId1"/>
  </sheets>
  <definedNames>
    <definedName name="_xlnm.Print_Area" localSheetId="0">'AftrekbareKosten2012'!$A$1:$H$40</definedName>
    <definedName name="Excel_BuiltIn_Print_Area_1_1">'AftrekbareKosten2012'!$A$1:$E$79</definedName>
  </definedNames>
  <calcPr fullCalcOnLoad="1"/>
</workbook>
</file>

<file path=xl/sharedStrings.xml><?xml version="1.0" encoding="utf-8"?>
<sst xmlns="http://schemas.openxmlformats.org/spreadsheetml/2006/main" count="90" uniqueCount="90">
  <si>
    <t>Totaal aftrekbare kosten over 2012</t>
  </si>
  <si>
    <t>Adres</t>
  </si>
  <si>
    <t>Naam</t>
  </si>
  <si>
    <t>Puntensysteem</t>
  </si>
  <si>
    <t>coëfficient</t>
  </si>
  <si>
    <t>Aandeel</t>
  </si>
  <si>
    <t>ass 103</t>
  </si>
  <si>
    <t>van Eck</t>
  </si>
  <si>
    <t>ass 105</t>
  </si>
  <si>
    <t>Veldhuizen</t>
  </si>
  <si>
    <t>ass 107</t>
  </si>
  <si>
    <t>Hoogendijk</t>
  </si>
  <si>
    <t>Aftrekbare kosten monument:</t>
  </si>
  <si>
    <t>ass 109</t>
  </si>
  <si>
    <t>Broekhuizen</t>
  </si>
  <si>
    <t>De Vlucht galerij voor rekening bewoners:</t>
  </si>
  <si>
    <t>ass 111</t>
  </si>
  <si>
    <t>De Poel</t>
  </si>
  <si>
    <t>Hydrofoor Duijvelaar pompen</t>
  </si>
  <si>
    <t>ass 113</t>
  </si>
  <si>
    <t>De Rijk</t>
  </si>
  <si>
    <t>Liften – contract</t>
  </si>
  <si>
    <t>ass 115</t>
  </si>
  <si>
    <t>Wit de</t>
  </si>
  <si>
    <t>Schols 1  90%</t>
  </si>
  <si>
    <t>ass 117</t>
  </si>
  <si>
    <t>Kruiderink, R</t>
  </si>
  <si>
    <t>Schols 2  90%</t>
  </si>
  <si>
    <t>ass 119</t>
  </si>
  <si>
    <t>Molegraaf</t>
  </si>
  <si>
    <t>Schols 3  90%</t>
  </si>
  <si>
    <t>hp 1</t>
  </si>
  <si>
    <t>Kruijff Achterhuis</t>
  </si>
  <si>
    <t>Videler  90%</t>
  </si>
  <si>
    <t>hp 3</t>
  </si>
  <si>
    <t>Zwietering</t>
  </si>
  <si>
    <t>Raps 1  90%</t>
  </si>
  <si>
    <t>hp 4</t>
  </si>
  <si>
    <t>Schep en Engel</t>
  </si>
  <si>
    <t>Raps 2  90%</t>
  </si>
  <si>
    <t>hp 5</t>
  </si>
  <si>
    <t>Sittig</t>
  </si>
  <si>
    <t>Totaal 2012</t>
  </si>
  <si>
    <t>hp 6</t>
  </si>
  <si>
    <t>Reichwein M + C</t>
  </si>
  <si>
    <t>hp 7</t>
  </si>
  <si>
    <t>Weiss</t>
  </si>
  <si>
    <t>90%: SCGA betaald 10% van deze kosten.</t>
  </si>
  <si>
    <t>hp 8</t>
  </si>
  <si>
    <t>Oenen</t>
  </si>
  <si>
    <t xml:space="preserve">Dus die zijn niet aftrekbaar voor bewoners </t>
  </si>
  <si>
    <t>hp 9</t>
  </si>
  <si>
    <t>Mom</t>
  </si>
  <si>
    <t>hp 10</t>
  </si>
  <si>
    <t>Malipaard/de Vries</t>
  </si>
  <si>
    <t xml:space="preserve">Galerij 2012: </t>
  </si>
  <si>
    <t>hp 11</t>
  </si>
  <si>
    <t>Konijn</t>
  </si>
  <si>
    <t>SAG betaalt niet mee aan onderhoud 'privé-</t>
  </si>
  <si>
    <t>hp 12</t>
  </si>
  <si>
    <t>J. v/der linden</t>
  </si>
  <si>
    <t>balkons' ten bedrage van 2000 euro.</t>
  </si>
  <si>
    <t>hp 13/15</t>
  </si>
  <si>
    <t>Frankhuizen Konijn</t>
  </si>
  <si>
    <t>Basis voor doorbelasting is dus 26505,33</t>
  </si>
  <si>
    <t>mvbs 2</t>
  </si>
  <si>
    <t>Dijkema</t>
  </si>
  <si>
    <t>SAG betaalt daarvan 10%, zijnde 2650,53</t>
  </si>
  <si>
    <t>mvbs 4</t>
  </si>
  <si>
    <t>Jonkergouw en Bakker</t>
  </si>
  <si>
    <t>Bewoners betalen dus 25854,80 voor galerij</t>
  </si>
  <si>
    <t>mvbs 6</t>
  </si>
  <si>
    <t>Schep en Schermer</t>
  </si>
  <si>
    <t>mvbs 8</t>
  </si>
  <si>
    <t>Linssen en Duvekot</t>
  </si>
  <si>
    <t>mvbs 10</t>
  </si>
  <si>
    <t>Duinker</t>
  </si>
  <si>
    <t>mvbs 12</t>
  </si>
  <si>
    <t>Keteleer</t>
  </si>
  <si>
    <t>mvbs 14</t>
  </si>
  <si>
    <t>Klimke</t>
  </si>
  <si>
    <t>mvbs 16</t>
  </si>
  <si>
    <t>Boogaard, Piet vd</t>
  </si>
  <si>
    <t>mvbs 18</t>
  </si>
  <si>
    <t>E. v/der Linden</t>
  </si>
  <si>
    <t>mvbs 20</t>
  </si>
  <si>
    <t>Reichwein Gusta</t>
  </si>
  <si>
    <t>mvbs 22</t>
  </si>
  <si>
    <t>Spitsbergen</t>
  </si>
  <si>
    <t>Controle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</si>
</sst>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;[RED]\-#,##0.00"/>
    <numFmt numFmtId="166" formatCode="#,##0.00000;[RED]\-#,##0.00000"/>
    <numFmt numFmtId="167" formatCode="&quot; fl &quot;#,##0.00\ ;&quot; fl &quot;#,##0.00\-;&quot; fl -&quot;#\ ;@\ "/>
  </numFmts>
  <fonts count="1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5" fontId="1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5" fontId="5" fillId="0" borderId="0" xfId="0" applyNumberFormat="1" applyFont="1" applyFill="1" applyAlignment="1">
      <alignment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0" fillId="0" borderId="1" xfId="0" applyNumberFormat="1" applyFont="1" applyFill="1" applyBorder="1" applyAlignment="1">
      <alignment/>
    </xf>
    <xf numFmtId="166" fontId="0" fillId="0" borderId="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 horizontal="left"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7" fillId="0" borderId="2" xfId="0" applyFont="1" applyFill="1" applyBorder="1" applyAlignment="1">
      <alignment/>
    </xf>
    <xf numFmtId="165" fontId="7" fillId="0" borderId="3" xfId="17" applyNumberFormat="1" applyFont="1" applyFill="1" applyBorder="1" applyAlignment="1" applyProtection="1">
      <alignment/>
      <protection/>
    </xf>
    <xf numFmtId="165" fontId="5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/>
    </xf>
    <xf numFmtId="165" fontId="7" fillId="0" borderId="3" xfId="0" applyNumberFormat="1" applyFont="1" applyBorder="1" applyAlignment="1">
      <alignment/>
    </xf>
    <xf numFmtId="165" fontId="8" fillId="0" borderId="3" xfId="17" applyNumberFormat="1" applyFont="1" applyFill="1" applyBorder="1" applyAlignment="1" applyProtection="1">
      <alignment/>
      <protection/>
    </xf>
    <xf numFmtId="164" fontId="6" fillId="0" borderId="4" xfId="0" applyFont="1" applyBorder="1" applyAlignment="1">
      <alignment/>
    </xf>
    <xf numFmtId="164" fontId="6" fillId="0" borderId="5" xfId="0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/>
    </xf>
    <xf numFmtId="166" fontId="5" fillId="0" borderId="1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5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Border="1" applyAlignment="1">
      <alignment/>
    </xf>
    <xf numFmtId="165" fontId="10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9.140625" style="1" customWidth="1"/>
    <col min="2" max="2" width="39.28125" style="1" customWidth="1"/>
    <col min="3" max="3" width="15.00390625" style="1" customWidth="1"/>
    <col min="4" max="4" width="12.7109375" style="2" customWidth="1"/>
    <col min="5" max="5" width="14.421875" style="3" customWidth="1"/>
    <col min="6" max="6" width="6.8515625" style="4" customWidth="1"/>
    <col min="7" max="7" width="39.421875" style="4" customWidth="1"/>
    <col min="8" max="8" width="14.8515625" style="4" customWidth="1"/>
    <col min="9" max="16384" width="9.00390625" style="4" customWidth="1"/>
  </cols>
  <sheetData>
    <row r="1" spans="1:7" s="8" customFormat="1" ht="17.25" customHeight="1">
      <c r="A1" s="5" t="s">
        <v>0</v>
      </c>
      <c r="B1" s="5"/>
      <c r="C1" s="6"/>
      <c r="D1" s="7"/>
      <c r="E1" s="6">
        <f>H16</f>
        <v>36607.538</v>
      </c>
      <c r="G1" s="9"/>
    </row>
    <row r="2" spans="1:3" ht="12.75">
      <c r="A2" s="3"/>
      <c r="B2" s="3"/>
      <c r="C2" s="3"/>
    </row>
    <row r="3" spans="1:5" s="12" customFormat="1" ht="12.75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</row>
    <row r="4" spans="1:6" ht="12.75">
      <c r="A4" s="13" t="s">
        <v>6</v>
      </c>
      <c r="B4" s="13" t="s">
        <v>7</v>
      </c>
      <c r="C4" s="13">
        <v>125.5</v>
      </c>
      <c r="D4" s="14">
        <f>C4/5160</f>
        <v>0.024321705426356588</v>
      </c>
      <c r="E4" s="13">
        <f>D4*$E$1</f>
        <v>890.357755620155</v>
      </c>
      <c r="F4" s="15"/>
    </row>
    <row r="5" spans="1:6" ht="12.75">
      <c r="A5" s="13" t="s">
        <v>8</v>
      </c>
      <c r="B5" s="13" t="s">
        <v>9</v>
      </c>
      <c r="C5" s="13">
        <v>169.5</v>
      </c>
      <c r="D5" s="14">
        <f>C5/5160</f>
        <v>0.032848837209302324</v>
      </c>
      <c r="E5" s="13">
        <f>D5*$E$1</f>
        <v>1202.515056395349</v>
      </c>
      <c r="F5" s="15"/>
    </row>
    <row r="6" spans="1:8" ht="12.75">
      <c r="A6" s="13" t="s">
        <v>10</v>
      </c>
      <c r="B6" s="13" t="s">
        <v>11</v>
      </c>
      <c r="C6" s="13">
        <v>136.5</v>
      </c>
      <c r="D6" s="14">
        <f>C6/5160</f>
        <v>0.026453488372093024</v>
      </c>
      <c r="E6" s="13">
        <f>D6*$E$1</f>
        <v>968.3970808139535</v>
      </c>
      <c r="F6" s="16"/>
      <c r="G6" s="17" t="s">
        <v>12</v>
      </c>
      <c r="H6" s="18"/>
    </row>
    <row r="7" spans="1:8" ht="12.75">
      <c r="A7" s="13" t="s">
        <v>13</v>
      </c>
      <c r="B7" s="13" t="s">
        <v>14</v>
      </c>
      <c r="C7" s="13">
        <v>196.5</v>
      </c>
      <c r="D7" s="14">
        <f>C7/5160</f>
        <v>0.038081395348837206</v>
      </c>
      <c r="E7" s="13">
        <f>D7*$E$1</f>
        <v>1394.0661273255812</v>
      </c>
      <c r="F7" s="16"/>
      <c r="G7" s="19" t="s">
        <v>15</v>
      </c>
      <c r="H7" s="20">
        <f>28505.33-2650.53</f>
        <v>25854.800000000003</v>
      </c>
    </row>
    <row r="8" spans="1:8" ht="12.75">
      <c r="A8" s="13" t="s">
        <v>16</v>
      </c>
      <c r="B8" s="13" t="s">
        <v>17</v>
      </c>
      <c r="C8" s="13">
        <v>111.5</v>
      </c>
      <c r="D8" s="14">
        <f>C8/5160</f>
        <v>0.021608527131782945</v>
      </c>
      <c r="E8" s="13">
        <f>D8*$E$1</f>
        <v>791.0349781007751</v>
      </c>
      <c r="F8" s="16"/>
      <c r="G8" s="19" t="s">
        <v>18</v>
      </c>
      <c r="H8" s="20">
        <v>5296.43</v>
      </c>
    </row>
    <row r="9" spans="1:8" ht="12.75">
      <c r="A9" s="13" t="s">
        <v>19</v>
      </c>
      <c r="B9" s="13" t="s">
        <v>20</v>
      </c>
      <c r="C9" s="13">
        <v>174.5</v>
      </c>
      <c r="D9" s="14">
        <f>C9/5160</f>
        <v>0.03381782945736434</v>
      </c>
      <c r="E9" s="13">
        <f>D9*$E$1</f>
        <v>1237.9874769379846</v>
      </c>
      <c r="F9" s="21"/>
      <c r="G9" s="19" t="s">
        <v>21</v>
      </c>
      <c r="H9" s="20">
        <v>1180.48</v>
      </c>
    </row>
    <row r="10" spans="1:8" ht="12.75">
      <c r="A10" s="13" t="s">
        <v>22</v>
      </c>
      <c r="B10" s="13" t="s">
        <v>23</v>
      </c>
      <c r="C10" s="13">
        <v>124</v>
      </c>
      <c r="D10" s="14">
        <f>C10/5160</f>
        <v>0.024031007751937984</v>
      </c>
      <c r="E10" s="13">
        <f>D10*$E$1</f>
        <v>879.7160294573644</v>
      </c>
      <c r="F10" s="22"/>
      <c r="G10" s="19" t="s">
        <v>24</v>
      </c>
      <c r="H10" s="20">
        <f>260.76*0.9</f>
        <v>234.684</v>
      </c>
    </row>
    <row r="11" spans="1:8" ht="12.75">
      <c r="A11" s="13" t="s">
        <v>25</v>
      </c>
      <c r="B11" s="13" t="s">
        <v>26</v>
      </c>
      <c r="C11" s="13">
        <v>173.5</v>
      </c>
      <c r="D11" s="14">
        <f>C11/5160</f>
        <v>0.03362403100775194</v>
      </c>
      <c r="E11" s="13">
        <f>D11*$E$1</f>
        <v>1230.8929928294574</v>
      </c>
      <c r="F11" s="22"/>
      <c r="G11" s="19" t="s">
        <v>27</v>
      </c>
      <c r="H11" s="20">
        <f>295*0.9</f>
        <v>265.5</v>
      </c>
    </row>
    <row r="12" spans="1:8" ht="12.75">
      <c r="A12" s="13" t="s">
        <v>28</v>
      </c>
      <c r="B12" s="13" t="s">
        <v>29</v>
      </c>
      <c r="C12" s="13">
        <v>167.5</v>
      </c>
      <c r="D12" s="14">
        <f>C12/5160</f>
        <v>0.03246124031007752</v>
      </c>
      <c r="E12" s="13">
        <f>D12*$E$1</f>
        <v>1188.3260881782946</v>
      </c>
      <c r="F12" s="22"/>
      <c r="G12" s="19" t="s">
        <v>30</v>
      </c>
      <c r="H12" s="20">
        <f>1263.72*0.9</f>
        <v>1137.348</v>
      </c>
    </row>
    <row r="13" spans="1:8" ht="12.75">
      <c r="A13" s="13" t="s">
        <v>31</v>
      </c>
      <c r="B13" s="13" t="s">
        <v>32</v>
      </c>
      <c r="C13" s="13">
        <v>187.5</v>
      </c>
      <c r="D13" s="14">
        <f>C13/5160</f>
        <v>0.036337209302325583</v>
      </c>
      <c r="E13" s="13">
        <f>D13*$E$1</f>
        <v>1330.2157703488374</v>
      </c>
      <c r="F13" s="22"/>
      <c r="G13" s="19" t="s">
        <v>33</v>
      </c>
      <c r="H13" s="20">
        <f>57.48*0.9</f>
        <v>51.732</v>
      </c>
    </row>
    <row r="14" spans="1:8" ht="12.75">
      <c r="A14" s="13" t="s">
        <v>34</v>
      </c>
      <c r="B14" s="13" t="s">
        <v>35</v>
      </c>
      <c r="C14" s="13">
        <v>205.5</v>
      </c>
      <c r="D14" s="14">
        <f>C14/5160</f>
        <v>0.039825581395348836</v>
      </c>
      <c r="E14" s="13">
        <f>D14*$E$1</f>
        <v>1457.9164843023254</v>
      </c>
      <c r="F14" s="22"/>
      <c r="G14" s="19" t="s">
        <v>36</v>
      </c>
      <c r="H14" s="23">
        <f>916.14*0.9</f>
        <v>824.526</v>
      </c>
    </row>
    <row r="15" spans="1:8" ht="12.75">
      <c r="A15" s="13" t="s">
        <v>37</v>
      </c>
      <c r="B15" s="13" t="s">
        <v>38</v>
      </c>
      <c r="C15" s="13">
        <v>197.5</v>
      </c>
      <c r="D15" s="14">
        <f>C15/5160</f>
        <v>0.03827519379844961</v>
      </c>
      <c r="E15" s="13">
        <f>D15*$E$1</f>
        <v>1401.1606114341084</v>
      </c>
      <c r="F15" s="22"/>
      <c r="G15" s="19" t="s">
        <v>39</v>
      </c>
      <c r="H15" s="24">
        <f>1957.82*0.9</f>
        <v>1762.038</v>
      </c>
    </row>
    <row r="16" spans="1:8" ht="12.75">
      <c r="A16" s="13" t="s">
        <v>40</v>
      </c>
      <c r="B16" s="13" t="s">
        <v>41</v>
      </c>
      <c r="C16" s="13">
        <v>124</v>
      </c>
      <c r="D16" s="14">
        <f>C16/5160</f>
        <v>0.024031007751937984</v>
      </c>
      <c r="E16" s="13">
        <f>D16*$E$1</f>
        <v>879.7160294573644</v>
      </c>
      <c r="F16" s="22"/>
      <c r="G16" s="25" t="s">
        <v>42</v>
      </c>
      <c r="H16" s="26">
        <f>SUM(H7:H15)</f>
        <v>36607.538</v>
      </c>
    </row>
    <row r="17" spans="1:6" ht="12.75">
      <c r="A17" s="13" t="s">
        <v>43</v>
      </c>
      <c r="B17" s="13" t="s">
        <v>44</v>
      </c>
      <c r="C17" s="13">
        <v>175</v>
      </c>
      <c r="D17" s="14">
        <f>C17/5160</f>
        <v>0.03391472868217054</v>
      </c>
      <c r="E17" s="13">
        <f>D17*$E$1</f>
        <v>1241.534718992248</v>
      </c>
      <c r="F17" s="22"/>
    </row>
    <row r="18" spans="1:7" ht="12.75">
      <c r="A18" s="13" t="s">
        <v>45</v>
      </c>
      <c r="B18" s="13" t="s">
        <v>46</v>
      </c>
      <c r="C18" s="13">
        <v>113</v>
      </c>
      <c r="D18" s="14">
        <f>C18/5160</f>
        <v>0.021899224806201552</v>
      </c>
      <c r="E18" s="13">
        <f>D18*$E$1</f>
        <v>801.676704263566</v>
      </c>
      <c r="F18" s="15"/>
      <c r="G18" s="27" t="s">
        <v>47</v>
      </c>
    </row>
    <row r="19" spans="1:7" ht="12.75">
      <c r="A19" s="13" t="s">
        <v>48</v>
      </c>
      <c r="B19" s="13" t="s">
        <v>49</v>
      </c>
      <c r="C19" s="13">
        <v>235</v>
      </c>
      <c r="D19" s="14">
        <f>C19/5160</f>
        <v>0.045542635658914726</v>
      </c>
      <c r="E19" s="13">
        <f>D19*$E$1</f>
        <v>1667.203765503876</v>
      </c>
      <c r="F19" s="15"/>
      <c r="G19" s="28" t="s">
        <v>50</v>
      </c>
    </row>
    <row r="20" spans="1:6" ht="12.75">
      <c r="A20" s="13" t="s">
        <v>51</v>
      </c>
      <c r="B20" s="13" t="s">
        <v>52</v>
      </c>
      <c r="C20" s="13">
        <v>121</v>
      </c>
      <c r="D20" s="14">
        <f>C20/5160</f>
        <v>0.023449612403100777</v>
      </c>
      <c r="E20" s="13">
        <f>D20*$E$1</f>
        <v>858.432577131783</v>
      </c>
      <c r="F20" s="15"/>
    </row>
    <row r="21" spans="1:7" ht="12.75">
      <c r="A21" s="13" t="s">
        <v>53</v>
      </c>
      <c r="B21" s="13" t="s">
        <v>54</v>
      </c>
      <c r="C21" s="13">
        <v>189.5</v>
      </c>
      <c r="D21" s="14">
        <f>C21/5160</f>
        <v>0.036724806201550386</v>
      </c>
      <c r="E21" s="13">
        <f>D21*$E$1</f>
        <v>1344.4047385658914</v>
      </c>
      <c r="F21" s="15"/>
      <c r="G21" s="29" t="s">
        <v>55</v>
      </c>
    </row>
    <row r="22" spans="1:7" ht="12.75">
      <c r="A22" s="13" t="s">
        <v>56</v>
      </c>
      <c r="B22" s="13" t="s">
        <v>57</v>
      </c>
      <c r="C22" s="13">
        <v>127</v>
      </c>
      <c r="D22" s="14">
        <f>C22/5160</f>
        <v>0.024612403100775195</v>
      </c>
      <c r="E22" s="13">
        <f>D22*$E$1</f>
        <v>900.9994817829458</v>
      </c>
      <c r="F22" s="15"/>
      <c r="G22" s="30" t="s">
        <v>58</v>
      </c>
    </row>
    <row r="23" spans="1:7" ht="12.75">
      <c r="A23" s="13" t="s">
        <v>59</v>
      </c>
      <c r="B23" s="13" t="s">
        <v>60</v>
      </c>
      <c r="C23" s="13">
        <v>124.5</v>
      </c>
      <c r="D23" s="14">
        <f>C23/5160</f>
        <v>0.024127906976744187</v>
      </c>
      <c r="E23" s="13">
        <f>D23*$E$1</f>
        <v>883.263271511628</v>
      </c>
      <c r="F23" s="15"/>
      <c r="G23" s="30" t="s">
        <v>61</v>
      </c>
    </row>
    <row r="24" spans="1:7" ht="12.75">
      <c r="A24" s="13" t="s">
        <v>62</v>
      </c>
      <c r="B24" s="13" t="s">
        <v>63</v>
      </c>
      <c r="C24" s="13">
        <v>189.5</v>
      </c>
      <c r="D24" s="14">
        <f>C24/5160</f>
        <v>0.036724806201550386</v>
      </c>
      <c r="E24" s="13">
        <f>D24*$E$1</f>
        <v>1344.4047385658914</v>
      </c>
      <c r="F24" s="15"/>
      <c r="G24" s="30" t="s">
        <v>64</v>
      </c>
    </row>
    <row r="25" spans="1:7" ht="12.75">
      <c r="A25" s="13" t="s">
        <v>65</v>
      </c>
      <c r="B25" s="13" t="s">
        <v>66</v>
      </c>
      <c r="C25" s="13">
        <v>201</v>
      </c>
      <c r="D25" s="14">
        <f>C25/5160</f>
        <v>0.038953488372093024</v>
      </c>
      <c r="E25" s="13">
        <f>D25*$E$1</f>
        <v>1425.9913058139537</v>
      </c>
      <c r="F25" s="15"/>
      <c r="G25" s="30" t="s">
        <v>67</v>
      </c>
    </row>
    <row r="26" spans="1:7" ht="12.75">
      <c r="A26" s="13" t="s">
        <v>68</v>
      </c>
      <c r="B26" s="13" t="s">
        <v>69</v>
      </c>
      <c r="C26" s="13">
        <v>155</v>
      </c>
      <c r="D26" s="14">
        <f>C26/5160</f>
        <v>0.030038759689922482</v>
      </c>
      <c r="E26" s="13">
        <f>D26*$E$1</f>
        <v>1099.6450368217054</v>
      </c>
      <c r="F26" s="15"/>
      <c r="G26" s="28" t="s">
        <v>70</v>
      </c>
    </row>
    <row r="27" spans="1:6" ht="12.75">
      <c r="A27" s="13" t="s">
        <v>71</v>
      </c>
      <c r="B27" s="13" t="s">
        <v>72</v>
      </c>
      <c r="C27" s="13">
        <v>180</v>
      </c>
      <c r="D27" s="14">
        <f>C27/5160</f>
        <v>0.03488372093023256</v>
      </c>
      <c r="E27" s="13">
        <f>D27*$E$1</f>
        <v>1277.0071395348837</v>
      </c>
      <c r="F27" s="15"/>
    </row>
    <row r="28" spans="1:6" ht="12.75">
      <c r="A28" s="13" t="s">
        <v>73</v>
      </c>
      <c r="B28" s="13" t="s">
        <v>74</v>
      </c>
      <c r="C28" s="13">
        <v>192.5</v>
      </c>
      <c r="D28" s="14">
        <f>C28/5160</f>
        <v>0.037306201550387594</v>
      </c>
      <c r="E28" s="13">
        <f>D28*$E$1</f>
        <v>1365.6881908914727</v>
      </c>
      <c r="F28" s="15"/>
    </row>
    <row r="29" spans="1:6" ht="12.75">
      <c r="A29" s="13" t="s">
        <v>75</v>
      </c>
      <c r="B29" s="13" t="s">
        <v>76</v>
      </c>
      <c r="C29" s="13">
        <v>142</v>
      </c>
      <c r="D29" s="14">
        <f>C29/5160</f>
        <v>0.02751937984496124</v>
      </c>
      <c r="E29" s="13">
        <f>D29*$E$1</f>
        <v>1007.4167434108527</v>
      </c>
      <c r="F29" s="15"/>
    </row>
    <row r="30" spans="1:6" ht="12.75">
      <c r="A30" s="13" t="s">
        <v>77</v>
      </c>
      <c r="B30" s="13" t="s">
        <v>78</v>
      </c>
      <c r="C30" s="13">
        <v>165.5</v>
      </c>
      <c r="D30" s="14">
        <f>C30/5160</f>
        <v>0.03207364341085271</v>
      </c>
      <c r="E30" s="13">
        <f>D30*$E$1</f>
        <v>1174.1371199612404</v>
      </c>
      <c r="F30" s="15"/>
    </row>
    <row r="31" spans="1:6" ht="12.75">
      <c r="A31" s="13" t="s">
        <v>79</v>
      </c>
      <c r="B31" s="13" t="s">
        <v>80</v>
      </c>
      <c r="C31" s="13">
        <v>171</v>
      </c>
      <c r="D31" s="14">
        <f>C31/5160</f>
        <v>0.03313953488372093</v>
      </c>
      <c r="E31" s="13">
        <f>D31*$E$1</f>
        <v>1213.1567825581394</v>
      </c>
      <c r="F31" s="15"/>
    </row>
    <row r="32" spans="1:6" ht="12.75">
      <c r="A32" s="13" t="s">
        <v>81</v>
      </c>
      <c r="B32" s="13" t="s">
        <v>82</v>
      </c>
      <c r="C32" s="13">
        <v>122</v>
      </c>
      <c r="D32" s="14">
        <f>C32/5160</f>
        <v>0.023643410852713178</v>
      </c>
      <c r="E32" s="13">
        <f>D32*$E$1</f>
        <v>865.5270612403101</v>
      </c>
      <c r="F32" s="15"/>
    </row>
    <row r="33" spans="1:6" ht="12.75">
      <c r="A33" s="13" t="s">
        <v>83</v>
      </c>
      <c r="B33" s="13" t="s">
        <v>84</v>
      </c>
      <c r="C33" s="13">
        <v>177.5</v>
      </c>
      <c r="D33" s="14">
        <f>C33/5160</f>
        <v>0.03439922480620155</v>
      </c>
      <c r="E33" s="13">
        <f>D33*$E$1</f>
        <v>1259.270929263566</v>
      </c>
      <c r="F33" s="15"/>
    </row>
    <row r="34" spans="1:6" ht="12.75">
      <c r="A34" s="13" t="s">
        <v>85</v>
      </c>
      <c r="B34" s="13" t="s">
        <v>86</v>
      </c>
      <c r="C34" s="13">
        <v>116.5</v>
      </c>
      <c r="D34" s="14">
        <f>C34/5160</f>
        <v>0.022577519379844962</v>
      </c>
      <c r="E34" s="13">
        <f>D34*$E$1</f>
        <v>826.5073986434109</v>
      </c>
      <c r="F34" s="15"/>
    </row>
    <row r="35" spans="1:6" ht="12.75">
      <c r="A35" s="13" t="s">
        <v>87</v>
      </c>
      <c r="B35" s="13" t="s">
        <v>88</v>
      </c>
      <c r="C35" s="13">
        <v>169</v>
      </c>
      <c r="D35" s="14">
        <f>C35/5160</f>
        <v>0.032751937984496125</v>
      </c>
      <c r="E35" s="13">
        <f>D35*$E$1</f>
        <v>1198.9678143410854</v>
      </c>
      <c r="F35" s="15"/>
    </row>
    <row r="36" spans="1:6" ht="12.75">
      <c r="A36" s="31"/>
      <c r="B36" s="31" t="s">
        <v>89</v>
      </c>
      <c r="C36" s="31">
        <f>SUM(C4:C35)</f>
        <v>5160</v>
      </c>
      <c r="D36" s="32">
        <f>C36/5160</f>
        <v>1</v>
      </c>
      <c r="E36" s="31">
        <f>SUM(E4:E35)</f>
        <v>36607.53800000001</v>
      </c>
      <c r="F36" s="15"/>
    </row>
    <row r="37" spans="1:6" ht="12.75">
      <c r="A37" s="22"/>
      <c r="B37" s="22"/>
      <c r="C37"/>
      <c r="D37"/>
      <c r="E37"/>
      <c r="F37"/>
    </row>
    <row r="38" spans="1:6" ht="12.75">
      <c r="A38" s="22"/>
      <c r="B38" s="22"/>
      <c r="C38"/>
      <c r="D38"/>
      <c r="E38"/>
      <c r="F38"/>
    </row>
    <row r="39" spans="1:6" ht="12.75">
      <c r="A39" s="22"/>
      <c r="B39" s="22"/>
      <c r="C39"/>
      <c r="D39"/>
      <c r="E39"/>
      <c r="F39"/>
    </row>
    <row r="40" spans="1:6" ht="12.75">
      <c r="A40" s="21"/>
      <c r="B40" s="22"/>
      <c r="C40" s="22"/>
      <c r="D40" s="33"/>
      <c r="E40" s="22"/>
      <c r="F40" s="15"/>
    </row>
    <row r="41" spans="1:6" ht="12.75">
      <c r="A41" s="16"/>
      <c r="B41" s="22"/>
      <c r="C41" s="22"/>
      <c r="D41" s="33"/>
      <c r="E41" s="22"/>
      <c r="F41" s="15"/>
    </row>
    <row r="42" spans="1:6" ht="12.75">
      <c r="A42"/>
      <c r="B42"/>
      <c r="C42"/>
      <c r="D42"/>
      <c r="E42" s="22"/>
      <c r="F42" s="15"/>
    </row>
    <row r="43" spans="1:6" ht="12.75">
      <c r="A43"/>
      <c r="B43"/>
      <c r="C43"/>
      <c r="D43"/>
      <c r="E43" s="22"/>
      <c r="F43" s="15"/>
    </row>
    <row r="44" spans="1:6" ht="12.75">
      <c r="A44"/>
      <c r="B44"/>
      <c r="C44"/>
      <c r="D44"/>
      <c r="E44" s="22"/>
      <c r="F44" s="15"/>
    </row>
    <row r="45" spans="1:6" ht="12.75">
      <c r="A45"/>
      <c r="B45"/>
      <c r="C45"/>
      <c r="D45"/>
      <c r="E45" s="22"/>
      <c r="F45" s="15"/>
    </row>
    <row r="46" spans="1:6" ht="12.75">
      <c r="A46"/>
      <c r="B46"/>
      <c r="C46"/>
      <c r="D46"/>
      <c r="E46" s="22"/>
      <c r="F46" s="15"/>
    </row>
    <row r="47" spans="1:6" ht="12.75">
      <c r="A47"/>
      <c r="B47"/>
      <c r="C47"/>
      <c r="D47"/>
      <c r="E47" s="22"/>
      <c r="F47" s="15"/>
    </row>
    <row r="48" spans="1:6" ht="12.75">
      <c r="A48"/>
      <c r="B48"/>
      <c r="C48"/>
      <c r="D48"/>
      <c r="E48" s="22"/>
      <c r="F48" s="15"/>
    </row>
    <row r="49" spans="1:6" ht="12.75">
      <c r="A49"/>
      <c r="B49"/>
      <c r="C49"/>
      <c r="D49"/>
      <c r="E49" s="22"/>
      <c r="F49" s="15"/>
    </row>
    <row r="50" spans="1:6" ht="12.75">
      <c r="A50"/>
      <c r="B50"/>
      <c r="C50"/>
      <c r="D50"/>
      <c r="E50" s="22"/>
      <c r="F50" s="15"/>
    </row>
    <row r="51" spans="1:6" ht="12.75">
      <c r="A51"/>
      <c r="B51"/>
      <c r="C51"/>
      <c r="D51"/>
      <c r="E51" s="22"/>
      <c r="F51" s="15"/>
    </row>
    <row r="52" spans="1:6" ht="12.75">
      <c r="A52"/>
      <c r="B52"/>
      <c r="C52"/>
      <c r="D52"/>
      <c r="E52" s="22"/>
      <c r="F52" s="15"/>
    </row>
    <row r="53" spans="1:6" ht="12.75">
      <c r="A53"/>
      <c r="B53"/>
      <c r="C53"/>
      <c r="D53"/>
      <c r="E53" s="22"/>
      <c r="F53" s="15"/>
    </row>
    <row r="54" spans="1:6" ht="12.75">
      <c r="A54" s="22"/>
      <c r="B54" s="22"/>
      <c r="C54" s="22"/>
      <c r="D54" s="33"/>
      <c r="E54" s="22"/>
      <c r="F54" s="15"/>
    </row>
    <row r="55" spans="1:6" ht="12.75">
      <c r="A55" s="22"/>
      <c r="B55" s="22"/>
      <c r="C55" s="22"/>
      <c r="D55" s="33"/>
      <c r="E55" s="22"/>
      <c r="F55" s="15"/>
    </row>
    <row r="56" spans="1:5" ht="12.75">
      <c r="A56" s="3"/>
      <c r="B56" s="3"/>
      <c r="C56" s="34"/>
      <c r="E56" s="34"/>
    </row>
    <row r="57" spans="1:3" ht="12.75">
      <c r="A57" s="3"/>
      <c r="B57" s="3"/>
      <c r="C57" s="3"/>
    </row>
    <row r="58" ht="12.75">
      <c r="C58" s="3"/>
    </row>
    <row r="61" spans="1:2" ht="12.75">
      <c r="A61" s="34"/>
      <c r="B61" s="22"/>
    </row>
    <row r="62" spans="1:2" ht="12.75">
      <c r="A62" s="34"/>
      <c r="B62" s="22"/>
    </row>
    <row r="65" spans="1:2" ht="12.75">
      <c r="A65" s="35"/>
      <c r="B65" s="3"/>
    </row>
    <row r="66" spans="1:2" ht="12.75">
      <c r="A66" s="36"/>
      <c r="B66" s="3"/>
    </row>
    <row r="67" spans="1:2" ht="12.75">
      <c r="A67" s="36"/>
      <c r="B67" s="36"/>
    </row>
    <row r="68" spans="1:2" ht="12.75">
      <c r="A68" s="36"/>
      <c r="B68" s="3"/>
    </row>
    <row r="69" spans="1:2" ht="12.75">
      <c r="A69" s="36"/>
      <c r="B69" s="3"/>
    </row>
    <row r="70" spans="1:3" ht="12.75">
      <c r="A70" s="35"/>
      <c r="B70" s="3"/>
      <c r="C70" s="37"/>
    </row>
    <row r="72" spans="1:2" ht="12.75">
      <c r="A72" s="36"/>
      <c r="B72" s="38"/>
    </row>
    <row r="73" spans="1:2" ht="12.75">
      <c r="A73" s="3"/>
      <c r="B73" s="38"/>
    </row>
    <row r="74" ht="12.75">
      <c r="B74" s="38"/>
    </row>
    <row r="75" ht="12.75">
      <c r="C75" s="3"/>
    </row>
    <row r="76" ht="12.75">
      <c r="C76" s="3"/>
    </row>
    <row r="77" ht="12.75">
      <c r="C77" s="3"/>
    </row>
    <row r="78" spans="3:5" ht="12.75">
      <c r="C78" s="34"/>
      <c r="E78" s="34"/>
    </row>
    <row r="79" ht="12.75">
      <c r="C79" s="3"/>
    </row>
  </sheetData>
  <sheetProtection selectLockedCells="1" selectUnlockedCells="1"/>
  <printOptions/>
  <pageMargins left="0.12986111111111112" right="0.14027777777777778" top="0.3597222222222222" bottom="0.4798611111111111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 NEC, Inc.</dc:creator>
  <cp:keywords/>
  <dc:description/>
  <cp:lastModifiedBy>Adriaan </cp:lastModifiedBy>
  <cp:lastPrinted>2013-02-19T15:01:56Z</cp:lastPrinted>
  <dcterms:created xsi:type="dcterms:W3CDTF">2003-02-09T09:56:02Z</dcterms:created>
  <dcterms:modified xsi:type="dcterms:W3CDTF">2013-03-13T15:42:23Z</dcterms:modified>
  <cp:category/>
  <cp:version/>
  <cp:contentType/>
  <cp:contentStatus/>
  <cp:revision>23</cp:revision>
</cp:coreProperties>
</file>